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ocuments\PerCapitas_decrypted\Dues\2022\"/>
    </mc:Choice>
  </mc:AlternateContent>
  <xr:revisionPtr revIDLastSave="0" documentId="13_ncr:1_{F21E2409-9BE2-43C4-BFED-6522333BD1CD}" xr6:coauthVersionLast="47" xr6:coauthVersionMax="47" xr10:uidLastSave="{00000000-0000-0000-0000-000000000000}"/>
  <bookViews>
    <workbookView xWindow="57480" yWindow="10335" windowWidth="29040" windowHeight="15225" xr2:uid="{00000000-000D-0000-FFFF-FFFF00000000}"/>
  </bookViews>
  <sheets>
    <sheet name="Sheet1" sheetId="1" r:id="rId1"/>
  </sheets>
  <definedNames>
    <definedName name="_xlnm.Print_Area" localSheetId="0">Sheet1!$A$1:$M$49</definedName>
  </definedNames>
  <calcPr calcId="181029"/>
</workbook>
</file>

<file path=xl/calcChain.xml><?xml version="1.0" encoding="utf-8"?>
<calcChain xmlns="http://schemas.openxmlformats.org/spreadsheetml/2006/main">
  <c r="E37" i="1" l="1"/>
  <c r="E35" i="1"/>
  <c r="Q24" i="1"/>
  <c r="Q13" i="1"/>
  <c r="J36" i="1" l="1"/>
  <c r="J37" i="1"/>
  <c r="J35" i="1"/>
  <c r="J33" i="1"/>
  <c r="J32" i="1"/>
  <c r="J31" i="1"/>
  <c r="J29" i="1"/>
  <c r="J30" i="1"/>
  <c r="J28" i="1"/>
  <c r="J24" i="1"/>
  <c r="J25" i="1"/>
  <c r="J26" i="1"/>
  <c r="J27" i="1"/>
  <c r="J15" i="1"/>
  <c r="J16" i="1"/>
  <c r="J17" i="1"/>
  <c r="J18" i="1"/>
  <c r="J19" i="1"/>
  <c r="J20" i="1"/>
  <c r="J21" i="1"/>
  <c r="J22" i="1"/>
  <c r="J14" i="1"/>
  <c r="P16" i="1" l="1"/>
  <c r="P15" i="1"/>
  <c r="P14" i="1"/>
  <c r="P27" i="1"/>
  <c r="P26" i="1"/>
  <c r="P25" i="1"/>
  <c r="Q25" i="1" l="1"/>
  <c r="Q26" i="1"/>
  <c r="Q16" i="1"/>
  <c r="Q27" i="1"/>
  <c r="Q14" i="1"/>
  <c r="Q15" i="1"/>
  <c r="P29" i="1"/>
  <c r="P30" i="1"/>
  <c r="P31" i="1"/>
  <c r="P28" i="1"/>
  <c r="Q28" i="1" s="1"/>
  <c r="P18" i="1"/>
  <c r="P19" i="1"/>
  <c r="P20" i="1"/>
  <c r="P17" i="1"/>
  <c r="Q17" i="1" s="1"/>
  <c r="Q18" i="1" l="1"/>
  <c r="Q19" i="1"/>
  <c r="Q31" i="1"/>
  <c r="Q30" i="1"/>
  <c r="Q29" i="1"/>
  <c r="Q20" i="1"/>
  <c r="L20" i="1" s="1"/>
  <c r="E33" i="1"/>
  <c r="L33" i="1" s="1"/>
  <c r="L22" i="1"/>
  <c r="L38" i="1"/>
  <c r="L21" i="1"/>
  <c r="L37" i="1"/>
  <c r="E36" i="1"/>
  <c r="L36" i="1" s="1"/>
  <c r="E25" i="1"/>
  <c r="E26" i="1"/>
  <c r="E27" i="1"/>
  <c r="E28" i="1"/>
  <c r="E29" i="1"/>
  <c r="E30" i="1"/>
  <c r="E31" i="1"/>
  <c r="E32" i="1"/>
  <c r="E24" i="1"/>
  <c r="L35" i="1" l="1"/>
  <c r="L24" i="1"/>
  <c r="L16" i="1"/>
  <c r="L32" i="1"/>
  <c r="L18" i="1"/>
  <c r="L13" i="1"/>
  <c r="L29" i="1"/>
  <c r="L19" i="1"/>
  <c r="L17" i="1"/>
  <c r="L30" i="1"/>
  <c r="L28" i="1"/>
  <c r="L31" i="1"/>
  <c r="L25" i="1"/>
  <c r="L15" i="1"/>
  <c r="L14" i="1"/>
  <c r="L26" i="1"/>
  <c r="L27" i="1"/>
  <c r="L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</author>
  </authors>
  <commentList>
    <comment ref="J13" authorId="0" shapeId="0" xr:uid="{B7973774-9ABA-49D5-976E-556BD31F12CB}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Enter number of months
</t>
        </r>
      </text>
    </comment>
  </commentList>
</comments>
</file>

<file path=xl/sharedStrings.xml><?xml version="1.0" encoding="utf-8"?>
<sst xmlns="http://schemas.openxmlformats.org/spreadsheetml/2006/main" count="57" uniqueCount="47">
  <si>
    <t>CALIFORNIA PER CAPITA PAYMENT REPORT</t>
  </si>
  <si>
    <t>THE AMERICAN FEDERATION OF TEACHERS, AFL-CIO</t>
  </si>
  <si>
    <t>P.O. BOX 791212</t>
  </si>
  <si>
    <t>BALTIMORE, MD 21279-1212</t>
  </si>
  <si>
    <t>Per Capita Dues Calculation - California</t>
  </si>
  <si>
    <t>Dues Category</t>
  </si>
  <si>
    <t># of members</t>
  </si>
  <si>
    <t># of months</t>
  </si>
  <si>
    <t>Total Amount</t>
  </si>
  <si>
    <t>One month per capita rate</t>
  </si>
  <si>
    <t>AFT</t>
  </si>
  <si>
    <t>One-Half</t>
  </si>
  <si>
    <t>One-Fourth</t>
  </si>
  <si>
    <t>One-Eighth</t>
  </si>
  <si>
    <t>Laid Off/Unpaid Leave</t>
  </si>
  <si>
    <t>Agency Fee One-Half</t>
  </si>
  <si>
    <t>Agency Fee One-Fourth</t>
  </si>
  <si>
    <t>Agency Fee One-Eighth</t>
  </si>
  <si>
    <t>CFT</t>
  </si>
  <si>
    <t>State Affiliation - AFL-CIO Dues</t>
  </si>
  <si>
    <t>$1M Occupational Liability Ins</t>
  </si>
  <si>
    <t>Adjustments (+ or -)</t>
  </si>
  <si>
    <t>Grand Total</t>
  </si>
  <si>
    <t>*Enter number of units</t>
  </si>
  <si>
    <t>CHECK THE APPROPRIATE BOX BELOW TO INDICATE EACH AFT DIVISION REPRESENTED</t>
  </si>
  <si>
    <t>Please complete section below:</t>
  </si>
  <si>
    <t>Certification: I certify this report is for the full number of members in good standing in my local in accordance with the constitution of the American Federation of Teachers.</t>
  </si>
  <si>
    <t>Print Treasurer's Name</t>
  </si>
  <si>
    <t>Treasurers Signature</t>
  </si>
  <si>
    <t>Date</t>
  </si>
  <si>
    <t>Questions? E-mail billinginquiry@aft.org or phone 800/238-1133, ext. 4472 or 6359</t>
  </si>
  <si>
    <t>Local Number</t>
  </si>
  <si>
    <t>Other</t>
  </si>
  <si>
    <t>$0.35 cents per member per month</t>
  </si>
  <si>
    <t>Local Name:</t>
  </si>
  <si>
    <t>OLI</t>
  </si>
  <si>
    <t>ADD</t>
  </si>
  <si>
    <t>1 - 5 Units*</t>
  </si>
  <si>
    <t xml:space="preserve">Month(s)/Year Reporting: </t>
  </si>
  <si>
    <t>Retired</t>
  </si>
  <si>
    <t>Full</t>
  </si>
  <si>
    <t>Agency Fee Full</t>
  </si>
  <si>
    <t>Unit Size</t>
  </si>
  <si>
    <t xml:space="preserve">Explanation of Adjustments: </t>
  </si>
  <si>
    <t>Accidental Death &amp; Dismember Unit Price is 0.03667 per $6,250</t>
  </si>
  <si>
    <t>This form is to used for per capita BEGINNING September, 2022 to August, 2023</t>
  </si>
  <si>
    <t>Updated 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</si>
</sst>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  <numFmt numFmtId="166" formatCode="&quot;$&quot;#,##0.00000"/>
  </numFmts>
  <fonts count="15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/>
      <diagonal/>
    </border>
    <border>
      <left/>
      <right style="thin">
        <color indexed="64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2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3" fillId="0" borderId="13" xfId="0" applyFont="1" applyBorder="1" applyAlignment="1" applyProtection="1">
      <alignment vertical="center"/>
      <protection locked="0"/>
    </xf>
    <xf numFmtId="7" fontId="7" fillId="0" borderId="17" xfId="0" applyNumberFormat="1" applyFont="1" applyBorder="1" applyAlignment="1">
      <alignment vertical="center"/>
    </xf>
    <xf numFmtId="7" fontId="7" fillId="0" borderId="18" xfId="0" applyNumberFormat="1" applyFont="1" applyBorder="1" applyAlignment="1">
      <alignment vertical="center"/>
    </xf>
    <xf numFmtId="7" fontId="7" fillId="0" borderId="19" xfId="0" applyNumberFormat="1" applyFont="1" applyBorder="1" applyAlignment="1">
      <alignment vertical="center"/>
    </xf>
    <xf numFmtId="7" fontId="7" fillId="0" borderId="20" xfId="0" applyNumberFormat="1" applyFont="1" applyBorder="1" applyAlignment="1">
      <alignment vertical="center"/>
    </xf>
    <xf numFmtId="7" fontId="7" fillId="0" borderId="21" xfId="0" applyNumberFormat="1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7" fontId="10" fillId="0" borderId="26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7" fontId="7" fillId="0" borderId="0" xfId="1" applyNumberFormat="1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/>
    </xf>
    <xf numFmtId="7" fontId="7" fillId="0" borderId="41" xfId="0" applyNumberFormat="1" applyFont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44" xfId="0" applyFont="1" applyBorder="1" applyAlignment="1" applyProtection="1">
      <alignment horizontal="center" vertical="center"/>
      <protection locked="0"/>
    </xf>
    <xf numFmtId="7" fontId="7" fillId="0" borderId="44" xfId="0" applyNumberFormat="1" applyFont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 vertical="center"/>
      <protection locked="0"/>
    </xf>
    <xf numFmtId="7" fontId="7" fillId="0" borderId="36" xfId="1" applyNumberFormat="1" applyFont="1" applyBorder="1" applyAlignment="1" applyProtection="1">
      <alignment vertical="center"/>
      <protection locked="0"/>
    </xf>
    <xf numFmtId="7" fontId="7" fillId="0" borderId="37" xfId="1" applyNumberFormat="1" applyFont="1" applyBorder="1" applyAlignment="1" applyProtection="1">
      <alignment vertical="center"/>
      <protection locked="0"/>
    </xf>
    <xf numFmtId="7" fontId="7" fillId="0" borderId="38" xfId="1" applyNumberFormat="1" applyFont="1" applyBorder="1" applyAlignment="1" applyProtection="1">
      <alignment vertical="center"/>
      <protection locked="0"/>
    </xf>
    <xf numFmtId="165" fontId="7" fillId="0" borderId="35" xfId="1" applyNumberFormat="1" applyFont="1" applyBorder="1" applyAlignment="1" applyProtection="1">
      <alignment vertical="center"/>
      <protection locked="0"/>
    </xf>
    <xf numFmtId="165" fontId="7" fillId="0" borderId="24" xfId="1" applyNumberFormat="1" applyFont="1" applyBorder="1" applyAlignment="1" applyProtection="1">
      <alignment vertical="center"/>
      <protection locked="0"/>
    </xf>
    <xf numFmtId="165" fontId="7" fillId="0" borderId="29" xfId="1" applyNumberFormat="1" applyFont="1" applyBorder="1" applyAlignment="1" applyProtection="1">
      <alignment vertical="center"/>
      <protection locked="0"/>
    </xf>
    <xf numFmtId="165" fontId="7" fillId="0" borderId="27" xfId="1" applyNumberFormat="1" applyFont="1" applyBorder="1" applyAlignment="1" applyProtection="1">
      <alignment vertical="center"/>
      <protection locked="0"/>
    </xf>
    <xf numFmtId="165" fontId="7" fillId="0" borderId="31" xfId="1" applyNumberFormat="1" applyFont="1" applyBorder="1" applyAlignment="1" applyProtection="1">
      <alignment vertical="center"/>
      <protection locked="0"/>
    </xf>
    <xf numFmtId="165" fontId="7" fillId="0" borderId="3" xfId="1" applyNumberFormat="1" applyFont="1" applyBorder="1" applyAlignment="1" applyProtection="1">
      <alignment horizontal="center" vertical="center"/>
      <protection locked="0"/>
    </xf>
    <xf numFmtId="165" fontId="3" fillId="0" borderId="3" xfId="0" applyNumberFormat="1" applyFont="1" applyBorder="1" applyAlignment="1" applyProtection="1">
      <alignment horizontal="left" vertical="center"/>
      <protection locked="0"/>
    </xf>
    <xf numFmtId="0" fontId="7" fillId="3" borderId="23" xfId="0" applyFont="1" applyFill="1" applyBorder="1" applyAlignment="1" applyProtection="1">
      <alignment vertical="center"/>
      <protection locked="0"/>
    </xf>
    <xf numFmtId="166" fontId="3" fillId="0" borderId="0" xfId="0" applyNumberFormat="1" applyFont="1" applyAlignment="1" applyProtection="1">
      <alignment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7" fontId="7" fillId="0" borderId="39" xfId="1" applyNumberFormat="1" applyFont="1" applyBorder="1" applyAlignment="1">
      <alignment horizontal="center" vertical="center"/>
    </xf>
    <xf numFmtId="7" fontId="7" fillId="0" borderId="40" xfId="1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7" fontId="7" fillId="0" borderId="33" xfId="1" applyNumberFormat="1" applyFont="1" applyBorder="1" applyAlignment="1">
      <alignment horizontal="center" vertical="center"/>
    </xf>
    <xf numFmtId="7" fontId="7" fillId="0" borderId="34" xfId="1" applyNumberFormat="1" applyFont="1" applyBorder="1" applyAlignment="1">
      <alignment horizontal="center" vertical="center"/>
    </xf>
    <xf numFmtId="7" fontId="7" fillId="0" borderId="24" xfId="1" applyNumberFormat="1" applyFont="1" applyBorder="1" applyAlignment="1">
      <alignment horizontal="center" vertical="center"/>
    </xf>
    <xf numFmtId="7" fontId="7" fillId="0" borderId="28" xfId="1" applyNumberFormat="1" applyFont="1" applyBorder="1" applyAlignment="1">
      <alignment horizontal="center" vertical="center"/>
    </xf>
    <xf numFmtId="7" fontId="7" fillId="0" borderId="29" xfId="1" applyNumberFormat="1" applyFont="1" applyBorder="1" applyAlignment="1">
      <alignment horizontal="center" vertical="center"/>
    </xf>
    <xf numFmtId="7" fontId="7" fillId="0" borderId="30" xfId="1" applyNumberFormat="1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7" fontId="7" fillId="0" borderId="15" xfId="1" applyNumberFormat="1" applyFont="1" applyBorder="1" applyAlignment="1">
      <alignment horizontal="center" vertical="center"/>
    </xf>
    <xf numFmtId="7" fontId="7" fillId="0" borderId="16" xfId="1" applyNumberFormat="1" applyFont="1" applyBorder="1" applyAlignment="1">
      <alignment horizontal="center" vertical="center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7" fontId="7" fillId="0" borderId="42" xfId="1" applyNumberFormat="1" applyFont="1" applyBorder="1" applyAlignment="1">
      <alignment horizontal="center" vertical="center"/>
    </xf>
    <xf numFmtId="7" fontId="7" fillId="0" borderId="43" xfId="1" applyNumberFormat="1" applyFont="1" applyBorder="1" applyAlignment="1">
      <alignment horizontal="center" vertical="center"/>
    </xf>
    <xf numFmtId="7" fontId="7" fillId="0" borderId="27" xfId="1" applyNumberFormat="1" applyFont="1" applyBorder="1" applyAlignment="1">
      <alignment horizontal="center" vertical="center"/>
    </xf>
    <xf numFmtId="7" fontId="7" fillId="0" borderId="25" xfId="1" applyNumberFormat="1" applyFont="1" applyBorder="1" applyAlignment="1">
      <alignment horizontal="center" vertical="center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left" vertical="center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</xdr:colOff>
          <xdr:row>43</xdr:row>
          <xdr:rowOff>11430</xdr:rowOff>
        </xdr:from>
        <xdr:to>
          <xdr:col>2</xdr:col>
          <xdr:colOff>19050</xdr:colOff>
          <xdr:row>43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Teacher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43</xdr:row>
          <xdr:rowOff>11430</xdr:rowOff>
        </xdr:from>
        <xdr:to>
          <xdr:col>4</xdr:col>
          <xdr:colOff>609600</xdr:colOff>
          <xdr:row>43</xdr:row>
          <xdr:rowOff>219075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Higher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43</xdr:row>
          <xdr:rowOff>11430</xdr:rowOff>
        </xdr:from>
        <xdr:to>
          <xdr:col>7</xdr:col>
          <xdr:colOff>142875</xdr:colOff>
          <xdr:row>43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PSRP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43</xdr:row>
          <xdr:rowOff>11430</xdr:rowOff>
        </xdr:from>
        <xdr:to>
          <xdr:col>9</xdr:col>
          <xdr:colOff>666750</xdr:colOff>
          <xdr:row>43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240030</xdr:colOff>
          <xdr:row>43</xdr:row>
          <xdr:rowOff>11430</xdr:rowOff>
        </xdr:from>
        <xdr:to>
          <xdr:col>11</xdr:col>
          <xdr:colOff>1019175</xdr:colOff>
          <xdr:row>43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Public Employees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1"/>
  <sheetViews>
    <sheetView tabSelected="1" topLeftCell="A26" workbookViewId="0">
      <selection activeCell="O26" sqref="O1:R1048576"/>
    </sheetView>
  </sheetViews>
  <sheetFormatPr defaultColWidth="9" defaultRowHeight="15.6" x14ac:dyDescent="0.55000000000000004"/>
  <cols>
    <col min="1" max="1" width="2.25" style="3" customWidth="1"/>
    <col min="2" max="2" width="11.09765625" style="3" customWidth="1"/>
    <col min="3" max="3" width="9.84765625" style="3" customWidth="1"/>
    <col min="4" max="4" width="2.25" style="3" customWidth="1"/>
    <col min="5" max="5" width="10.5" style="3" customWidth="1"/>
    <col min="6" max="6" width="2.25" style="3" customWidth="1"/>
    <col min="7" max="7" width="6.25" style="3" customWidth="1"/>
    <col min="8" max="8" width="7.75" style="3" customWidth="1"/>
    <col min="9" max="9" width="2.25" style="3" customWidth="1"/>
    <col min="10" max="10" width="17.25" style="3" customWidth="1"/>
    <col min="11" max="11" width="2.25" style="3" customWidth="1"/>
    <col min="12" max="12" width="13.75" style="3" customWidth="1"/>
    <col min="13" max="13" width="1.5" style="3" customWidth="1"/>
    <col min="14" max="14" width="17.25" style="3" customWidth="1"/>
    <col min="15" max="16" width="9" style="3" hidden="1" customWidth="1"/>
    <col min="17" max="17" width="8.34765625" style="3" hidden="1" customWidth="1"/>
    <col min="18" max="18" width="9" style="3" hidden="1" customWidth="1"/>
    <col min="19" max="19" width="9" style="3" customWidth="1"/>
    <col min="20" max="16384" width="9" style="3"/>
  </cols>
  <sheetData>
    <row r="1" spans="1:17" x14ac:dyDescent="0.55000000000000004">
      <c r="A1" s="1"/>
      <c r="B1" s="134" t="s">
        <v>0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2"/>
    </row>
    <row r="2" spans="1:17" ht="13.5" customHeight="1" x14ac:dyDescent="0.55000000000000004">
      <c r="A2" s="4"/>
      <c r="B2" s="135" t="s">
        <v>45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5"/>
    </row>
    <row r="3" spans="1:17" x14ac:dyDescent="0.55000000000000004">
      <c r="A3" s="4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5"/>
    </row>
    <row r="4" spans="1:17" x14ac:dyDescent="0.55000000000000004">
      <c r="A4" s="4"/>
      <c r="B4" s="103" t="s">
        <v>2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5"/>
    </row>
    <row r="5" spans="1:17" x14ac:dyDescent="0.55000000000000004">
      <c r="A5" s="4"/>
      <c r="B5" s="103" t="s">
        <v>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5"/>
    </row>
    <row r="6" spans="1:17" ht="15.9" thickBot="1" x14ac:dyDescent="0.6">
      <c r="A6" s="4"/>
      <c r="B6" s="135" t="s">
        <v>4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5"/>
    </row>
    <row r="7" spans="1:17" ht="16.5" customHeight="1" thickBot="1" x14ac:dyDescent="0.6">
      <c r="A7" s="4"/>
      <c r="B7" s="59" t="s">
        <v>34</v>
      </c>
      <c r="C7" s="114"/>
      <c r="D7" s="115"/>
      <c r="E7" s="115"/>
      <c r="F7" s="115"/>
      <c r="G7" s="115"/>
      <c r="H7" s="116"/>
      <c r="I7" s="59"/>
      <c r="J7" s="59" t="s">
        <v>31</v>
      </c>
      <c r="K7" s="59"/>
      <c r="L7" s="60"/>
      <c r="M7" s="5"/>
    </row>
    <row r="8" spans="1:17" ht="3.75" customHeight="1" thickBot="1" x14ac:dyDescent="0.6">
      <c r="A8" s="4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"/>
    </row>
    <row r="9" spans="1:17" ht="15.9" thickBot="1" x14ac:dyDescent="0.6">
      <c r="A9" s="4"/>
      <c r="B9" s="59" t="s">
        <v>38</v>
      </c>
      <c r="C9" s="7"/>
      <c r="D9" s="76"/>
      <c r="E9" s="77"/>
      <c r="F9" s="77"/>
      <c r="G9" s="77"/>
      <c r="H9" s="78"/>
      <c r="I9" s="7"/>
      <c r="J9" s="59" t="s">
        <v>42</v>
      </c>
      <c r="K9" s="7"/>
      <c r="L9" s="61"/>
      <c r="M9" s="5"/>
    </row>
    <row r="10" spans="1:17" ht="4.5" customHeight="1" x14ac:dyDescent="0.55000000000000004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7" ht="22.5" customHeight="1" thickBot="1" x14ac:dyDescent="0.6">
      <c r="A11" s="4"/>
      <c r="B11" s="81" t="s">
        <v>5</v>
      </c>
      <c r="C11" s="82"/>
      <c r="D11" s="8"/>
      <c r="E11" s="9" t="s">
        <v>6</v>
      </c>
      <c r="F11" s="8"/>
      <c r="G11" s="88" t="s">
        <v>9</v>
      </c>
      <c r="H11" s="89"/>
      <c r="I11" s="8"/>
      <c r="J11" s="9" t="s">
        <v>7</v>
      </c>
      <c r="K11" s="8"/>
      <c r="L11" s="9" t="s">
        <v>8</v>
      </c>
      <c r="M11" s="5"/>
    </row>
    <row r="12" spans="1:17" s="12" customFormat="1" ht="13.5" customHeight="1" thickBot="1" x14ac:dyDescent="0.6">
      <c r="A12" s="10"/>
      <c r="B12" s="83" t="s">
        <v>10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11"/>
    </row>
    <row r="13" spans="1:17" x14ac:dyDescent="0.55000000000000004">
      <c r="A13" s="4"/>
      <c r="B13" s="125" t="s">
        <v>40</v>
      </c>
      <c r="C13" s="126"/>
      <c r="D13" s="13"/>
      <c r="E13" s="14">
        <v>0</v>
      </c>
      <c r="F13" s="13"/>
      <c r="G13" s="90">
        <v>19.98</v>
      </c>
      <c r="H13" s="91"/>
      <c r="I13" s="13"/>
      <c r="J13" s="14">
        <v>1</v>
      </c>
      <c r="K13" s="13"/>
      <c r="L13" s="37">
        <f t="shared" ref="L13:L22" si="0">E13*G13*J13</f>
        <v>0</v>
      </c>
      <c r="M13" s="5"/>
      <c r="P13" s="67">
        <v>19.98</v>
      </c>
      <c r="Q13" s="64">
        <f>ROUND(P13,2)</f>
        <v>19.98</v>
      </c>
    </row>
    <row r="14" spans="1:17" x14ac:dyDescent="0.55000000000000004">
      <c r="A14" s="4"/>
      <c r="B14" s="86" t="s">
        <v>11</v>
      </c>
      <c r="C14" s="87"/>
      <c r="D14" s="13"/>
      <c r="E14" s="15"/>
      <c r="F14" s="13"/>
      <c r="G14" s="92">
        <v>9.99</v>
      </c>
      <c r="H14" s="93"/>
      <c r="I14" s="13"/>
      <c r="J14" s="14">
        <f>$J$13</f>
        <v>1</v>
      </c>
      <c r="K14" s="13"/>
      <c r="L14" s="38">
        <f t="shared" si="0"/>
        <v>0</v>
      </c>
      <c r="M14" s="5"/>
      <c r="P14" s="68">
        <f>P13/2</f>
        <v>9.99</v>
      </c>
      <c r="Q14" s="64">
        <f t="shared" ref="Q14:Q16" si="1">ROUND(P14,2)</f>
        <v>9.99</v>
      </c>
    </row>
    <row r="15" spans="1:17" x14ac:dyDescent="0.55000000000000004">
      <c r="A15" s="4"/>
      <c r="B15" s="86" t="s">
        <v>12</v>
      </c>
      <c r="C15" s="87"/>
      <c r="D15" s="13"/>
      <c r="E15" s="15"/>
      <c r="F15" s="13"/>
      <c r="G15" s="92">
        <v>5</v>
      </c>
      <c r="H15" s="93"/>
      <c r="I15" s="13"/>
      <c r="J15" s="14">
        <f t="shared" ref="J15:J22" si="2">$J$13</f>
        <v>1</v>
      </c>
      <c r="K15" s="13"/>
      <c r="L15" s="38">
        <f t="shared" si="0"/>
        <v>0</v>
      </c>
      <c r="M15" s="5"/>
      <c r="P15" s="68">
        <f>P13/4</f>
        <v>4.9950000000000001</v>
      </c>
      <c r="Q15" s="64">
        <f t="shared" si="1"/>
        <v>5</v>
      </c>
    </row>
    <row r="16" spans="1:17" ht="15.9" thickBot="1" x14ac:dyDescent="0.6">
      <c r="A16" s="4"/>
      <c r="B16" s="127" t="s">
        <v>13</v>
      </c>
      <c r="C16" s="128"/>
      <c r="D16" s="13"/>
      <c r="E16" s="16"/>
      <c r="F16" s="13"/>
      <c r="G16" s="94">
        <v>2.5</v>
      </c>
      <c r="H16" s="95"/>
      <c r="I16" s="13"/>
      <c r="J16" s="16">
        <f t="shared" si="2"/>
        <v>1</v>
      </c>
      <c r="K16" s="13"/>
      <c r="L16" s="39">
        <f t="shared" si="0"/>
        <v>0</v>
      </c>
      <c r="M16" s="5"/>
      <c r="P16" s="69">
        <f>P13/8</f>
        <v>2.4975000000000001</v>
      </c>
      <c r="Q16" s="64">
        <f t="shared" si="1"/>
        <v>2.5</v>
      </c>
    </row>
    <row r="17" spans="1:17" ht="15.9" thickTop="1" x14ac:dyDescent="0.55000000000000004">
      <c r="A17" s="4"/>
      <c r="B17" s="125" t="s">
        <v>41</v>
      </c>
      <c r="C17" s="126"/>
      <c r="D17" s="13"/>
      <c r="E17" s="14"/>
      <c r="F17" s="13"/>
      <c r="G17" s="90">
        <v>19.98</v>
      </c>
      <c r="H17" s="91"/>
      <c r="I17" s="13"/>
      <c r="J17" s="14">
        <f t="shared" si="2"/>
        <v>1</v>
      </c>
      <c r="K17" s="13"/>
      <c r="L17" s="37">
        <f t="shared" si="0"/>
        <v>0</v>
      </c>
      <c r="M17" s="5"/>
      <c r="P17" s="70">
        <f>P13</f>
        <v>19.98</v>
      </c>
      <c r="Q17" s="64">
        <f t="shared" ref="Q17:Q31" si="3">ROUND(P17,2)</f>
        <v>19.98</v>
      </c>
    </row>
    <row r="18" spans="1:17" x14ac:dyDescent="0.55000000000000004">
      <c r="A18" s="4"/>
      <c r="B18" s="86" t="s">
        <v>15</v>
      </c>
      <c r="C18" s="87"/>
      <c r="D18" s="13"/>
      <c r="E18" s="15"/>
      <c r="F18" s="13"/>
      <c r="G18" s="92">
        <v>9.99</v>
      </c>
      <c r="H18" s="93"/>
      <c r="I18" s="13"/>
      <c r="J18" s="14">
        <f t="shared" si="2"/>
        <v>1</v>
      </c>
      <c r="K18" s="13"/>
      <c r="L18" s="38">
        <f t="shared" si="0"/>
        <v>0</v>
      </c>
      <c r="M18" s="5"/>
      <c r="P18" s="70">
        <f t="shared" ref="P18:P20" si="4">P14</f>
        <v>9.99</v>
      </c>
      <c r="Q18" s="64">
        <f t="shared" si="3"/>
        <v>9.99</v>
      </c>
    </row>
    <row r="19" spans="1:17" x14ac:dyDescent="0.55000000000000004">
      <c r="A19" s="4"/>
      <c r="B19" s="86" t="s">
        <v>16</v>
      </c>
      <c r="C19" s="87"/>
      <c r="D19" s="13"/>
      <c r="E19" s="15"/>
      <c r="F19" s="13"/>
      <c r="G19" s="92">
        <v>5</v>
      </c>
      <c r="H19" s="93"/>
      <c r="I19" s="13"/>
      <c r="J19" s="14">
        <f t="shared" si="2"/>
        <v>1</v>
      </c>
      <c r="K19" s="13"/>
      <c r="L19" s="38">
        <f t="shared" si="0"/>
        <v>0</v>
      </c>
      <c r="M19" s="5"/>
      <c r="P19" s="70">
        <f t="shared" si="4"/>
        <v>4.9950000000000001</v>
      </c>
      <c r="Q19" s="64">
        <f t="shared" si="3"/>
        <v>5</v>
      </c>
    </row>
    <row r="20" spans="1:17" ht="15.9" thickBot="1" x14ac:dyDescent="0.6">
      <c r="A20" s="4"/>
      <c r="B20" s="131" t="s">
        <v>17</v>
      </c>
      <c r="C20" s="132"/>
      <c r="D20" s="13"/>
      <c r="E20" s="51"/>
      <c r="F20" s="13"/>
      <c r="G20" s="94">
        <v>2.5</v>
      </c>
      <c r="H20" s="95"/>
      <c r="I20" s="13"/>
      <c r="J20" s="16">
        <f t="shared" si="2"/>
        <v>1</v>
      </c>
      <c r="K20" s="13"/>
      <c r="L20" s="40">
        <f t="shared" si="0"/>
        <v>0</v>
      </c>
      <c r="M20" s="5"/>
      <c r="P20" s="70">
        <f t="shared" si="4"/>
        <v>2.4975000000000001</v>
      </c>
      <c r="Q20" s="64">
        <f t="shared" si="3"/>
        <v>2.5</v>
      </c>
    </row>
    <row r="21" spans="1:17" ht="15.9" thickTop="1" x14ac:dyDescent="0.55000000000000004">
      <c r="A21" s="4"/>
      <c r="B21" s="17" t="s">
        <v>14</v>
      </c>
      <c r="C21" s="18"/>
      <c r="D21" s="13"/>
      <c r="E21" s="52"/>
      <c r="F21" s="13"/>
      <c r="G21" s="79">
        <v>1</v>
      </c>
      <c r="H21" s="80"/>
      <c r="I21" s="13"/>
      <c r="J21" s="62">
        <f t="shared" si="2"/>
        <v>1</v>
      </c>
      <c r="K21" s="13"/>
      <c r="L21" s="41">
        <f t="shared" si="0"/>
        <v>0</v>
      </c>
      <c r="M21" s="5"/>
      <c r="P21" s="71"/>
      <c r="Q21" s="64"/>
    </row>
    <row r="22" spans="1:17" ht="15.9" thickBot="1" x14ac:dyDescent="0.6">
      <c r="A22" s="4"/>
      <c r="B22" s="110" t="s">
        <v>39</v>
      </c>
      <c r="C22" s="111"/>
      <c r="D22" s="27"/>
      <c r="E22" s="56"/>
      <c r="F22" s="27"/>
      <c r="G22" s="112">
        <v>0</v>
      </c>
      <c r="H22" s="113"/>
      <c r="I22" s="27"/>
      <c r="J22" s="57">
        <f t="shared" si="2"/>
        <v>1</v>
      </c>
      <c r="K22" s="27"/>
      <c r="L22" s="58">
        <f t="shared" si="0"/>
        <v>0</v>
      </c>
      <c r="M22" s="5"/>
      <c r="P22" s="72"/>
      <c r="Q22" s="64"/>
    </row>
    <row r="23" spans="1:17" s="12" customFormat="1" ht="13.5" customHeight="1" thickBot="1" x14ac:dyDescent="0.6">
      <c r="A23" s="10"/>
      <c r="B23" s="83" t="s">
        <v>18</v>
      </c>
      <c r="C23" s="84"/>
      <c r="D23" s="84"/>
      <c r="E23" s="84"/>
      <c r="F23" s="84"/>
      <c r="G23" s="84"/>
      <c r="H23" s="84"/>
      <c r="I23" s="84"/>
      <c r="J23" s="84"/>
      <c r="K23" s="84"/>
      <c r="L23" s="85"/>
      <c r="M23" s="11"/>
      <c r="P23" s="73"/>
      <c r="Q23" s="64"/>
    </row>
    <row r="24" spans="1:17" ht="16.5" customHeight="1" x14ac:dyDescent="0.55000000000000004">
      <c r="A24" s="4"/>
      <c r="B24" s="129" t="s">
        <v>40</v>
      </c>
      <c r="C24" s="130"/>
      <c r="D24" s="50"/>
      <c r="E24" s="45">
        <f>E13</f>
        <v>0</v>
      </c>
      <c r="F24" s="13"/>
      <c r="G24" s="121">
        <v>47.45</v>
      </c>
      <c r="H24" s="122"/>
      <c r="I24" s="13"/>
      <c r="J24" s="14">
        <f>$J$13</f>
        <v>1</v>
      </c>
      <c r="K24" s="13"/>
      <c r="L24" s="37">
        <f t="shared" ref="L24:L33" si="5">E24*G24*J24</f>
        <v>0</v>
      </c>
      <c r="M24" s="5"/>
      <c r="P24" s="70">
        <v>47.45</v>
      </c>
      <c r="Q24" s="64">
        <f t="shared" si="3"/>
        <v>47.45</v>
      </c>
    </row>
    <row r="25" spans="1:17" x14ac:dyDescent="0.55000000000000004">
      <c r="A25" s="4"/>
      <c r="B25" s="86" t="s">
        <v>11</v>
      </c>
      <c r="C25" s="87"/>
      <c r="D25" s="50"/>
      <c r="E25" s="46">
        <f t="shared" ref="E25:E32" si="6">E14</f>
        <v>0</v>
      </c>
      <c r="F25" s="13"/>
      <c r="G25" s="121">
        <v>23.73</v>
      </c>
      <c r="H25" s="122"/>
      <c r="I25" s="13"/>
      <c r="J25" s="14">
        <f t="shared" ref="J25:J26" si="7">$J$13</f>
        <v>1</v>
      </c>
      <c r="K25" s="13"/>
      <c r="L25" s="38">
        <f t="shared" si="5"/>
        <v>0</v>
      </c>
      <c r="M25" s="5"/>
      <c r="P25" s="68">
        <f>P24/2</f>
        <v>23.725000000000001</v>
      </c>
      <c r="Q25" s="64">
        <f t="shared" si="3"/>
        <v>23.73</v>
      </c>
    </row>
    <row r="26" spans="1:17" x14ac:dyDescent="0.55000000000000004">
      <c r="A26" s="4"/>
      <c r="B26" s="86" t="s">
        <v>12</v>
      </c>
      <c r="C26" s="87"/>
      <c r="D26" s="50"/>
      <c r="E26" s="46">
        <f t="shared" si="6"/>
        <v>0</v>
      </c>
      <c r="F26" s="13"/>
      <c r="G26" s="121">
        <v>11.86</v>
      </c>
      <c r="H26" s="122"/>
      <c r="I26" s="13"/>
      <c r="J26" s="14">
        <f t="shared" si="7"/>
        <v>1</v>
      </c>
      <c r="K26" s="13"/>
      <c r="L26" s="38">
        <f t="shared" si="5"/>
        <v>0</v>
      </c>
      <c r="M26" s="5"/>
      <c r="P26" s="68">
        <f>P24/4</f>
        <v>11.862500000000001</v>
      </c>
      <c r="Q26" s="64">
        <f t="shared" si="3"/>
        <v>11.86</v>
      </c>
    </row>
    <row r="27" spans="1:17" ht="15.9" thickBot="1" x14ac:dyDescent="0.6">
      <c r="A27" s="4"/>
      <c r="B27" s="127" t="s">
        <v>13</v>
      </c>
      <c r="C27" s="128"/>
      <c r="D27" s="50"/>
      <c r="E27" s="47">
        <f t="shared" si="6"/>
        <v>0</v>
      </c>
      <c r="F27" s="13"/>
      <c r="G27" s="94">
        <v>5.93</v>
      </c>
      <c r="H27" s="95"/>
      <c r="I27" s="13"/>
      <c r="J27" s="16">
        <f>$J$13</f>
        <v>1</v>
      </c>
      <c r="K27" s="13"/>
      <c r="L27" s="39">
        <f t="shared" si="5"/>
        <v>0</v>
      </c>
      <c r="M27" s="5"/>
      <c r="P27" s="69">
        <f>P24/8</f>
        <v>5.9312500000000004</v>
      </c>
      <c r="Q27" s="64">
        <f t="shared" si="3"/>
        <v>5.93</v>
      </c>
    </row>
    <row r="28" spans="1:17" ht="15.9" thickTop="1" x14ac:dyDescent="0.55000000000000004">
      <c r="A28" s="4"/>
      <c r="B28" s="125" t="s">
        <v>41</v>
      </c>
      <c r="C28" s="126"/>
      <c r="D28" s="50"/>
      <c r="E28" s="45">
        <f t="shared" si="6"/>
        <v>0</v>
      </c>
      <c r="F28" s="13"/>
      <c r="G28" s="121">
        <v>47.45</v>
      </c>
      <c r="H28" s="122"/>
      <c r="I28" s="13"/>
      <c r="J28" s="63">
        <f>$J$13</f>
        <v>1</v>
      </c>
      <c r="K28" s="13"/>
      <c r="L28" s="37">
        <f t="shared" si="5"/>
        <v>0</v>
      </c>
      <c r="M28" s="5"/>
      <c r="P28" s="68">
        <f>P24</f>
        <v>47.45</v>
      </c>
      <c r="Q28" s="64">
        <f t="shared" si="3"/>
        <v>47.45</v>
      </c>
    </row>
    <row r="29" spans="1:17" x14ac:dyDescent="0.55000000000000004">
      <c r="A29" s="4"/>
      <c r="B29" s="86" t="s">
        <v>15</v>
      </c>
      <c r="C29" s="87"/>
      <c r="D29" s="50"/>
      <c r="E29" s="46">
        <f t="shared" si="6"/>
        <v>0</v>
      </c>
      <c r="F29" s="13"/>
      <c r="G29" s="92">
        <v>23.73</v>
      </c>
      <c r="H29" s="93"/>
      <c r="I29" s="13"/>
      <c r="J29" s="63">
        <f t="shared" ref="J29:J30" si="8">$J$13</f>
        <v>1</v>
      </c>
      <c r="K29" s="13"/>
      <c r="L29" s="38">
        <f t="shared" si="5"/>
        <v>0</v>
      </c>
      <c r="M29" s="5"/>
      <c r="P29" s="68">
        <f t="shared" ref="P29:P31" si="9">P25</f>
        <v>23.725000000000001</v>
      </c>
      <c r="Q29" s="64">
        <f t="shared" si="3"/>
        <v>23.73</v>
      </c>
    </row>
    <row r="30" spans="1:17" x14ac:dyDescent="0.55000000000000004">
      <c r="A30" s="4"/>
      <c r="B30" s="86" t="s">
        <v>16</v>
      </c>
      <c r="C30" s="87"/>
      <c r="D30" s="50"/>
      <c r="E30" s="46">
        <f t="shared" si="6"/>
        <v>0</v>
      </c>
      <c r="F30" s="13"/>
      <c r="G30" s="92">
        <v>11.86</v>
      </c>
      <c r="H30" s="93"/>
      <c r="I30" s="13"/>
      <c r="J30" s="63">
        <f t="shared" si="8"/>
        <v>1</v>
      </c>
      <c r="K30" s="13"/>
      <c r="L30" s="38">
        <f t="shared" si="5"/>
        <v>0</v>
      </c>
      <c r="M30" s="5"/>
      <c r="P30" s="68">
        <f t="shared" si="9"/>
        <v>11.862500000000001</v>
      </c>
      <c r="Q30" s="64">
        <f t="shared" si="3"/>
        <v>11.86</v>
      </c>
    </row>
    <row r="31" spans="1:17" ht="15.9" thickBot="1" x14ac:dyDescent="0.6">
      <c r="A31" s="4"/>
      <c r="B31" s="131" t="s">
        <v>17</v>
      </c>
      <c r="C31" s="132"/>
      <c r="D31" s="50"/>
      <c r="E31" s="48">
        <f t="shared" si="6"/>
        <v>0</v>
      </c>
      <c r="F31" s="13"/>
      <c r="G31" s="94">
        <v>5.93</v>
      </c>
      <c r="H31" s="95"/>
      <c r="I31" s="13"/>
      <c r="J31" s="16">
        <f>$J$13</f>
        <v>1</v>
      </c>
      <c r="K31" s="13"/>
      <c r="L31" s="39">
        <f t="shared" si="5"/>
        <v>0</v>
      </c>
      <c r="M31" s="5"/>
      <c r="P31" s="68">
        <f t="shared" si="9"/>
        <v>5.9312500000000004</v>
      </c>
      <c r="Q31" s="64">
        <f t="shared" si="3"/>
        <v>5.93</v>
      </c>
    </row>
    <row r="32" spans="1:17" ht="15.9" thickTop="1" x14ac:dyDescent="0.55000000000000004">
      <c r="A32" s="4"/>
      <c r="B32" s="123" t="s">
        <v>14</v>
      </c>
      <c r="C32" s="124"/>
      <c r="D32" s="50"/>
      <c r="E32" s="54">
        <f t="shared" si="6"/>
        <v>0</v>
      </c>
      <c r="F32" s="13"/>
      <c r="G32" s="119">
        <v>1</v>
      </c>
      <c r="H32" s="120"/>
      <c r="I32" s="13"/>
      <c r="J32" s="62">
        <f>$J$13</f>
        <v>1</v>
      </c>
      <c r="K32" s="13"/>
      <c r="L32" s="55">
        <f t="shared" si="5"/>
        <v>0</v>
      </c>
      <c r="M32" s="5"/>
      <c r="P32" s="65"/>
      <c r="Q32" s="66"/>
    </row>
    <row r="33" spans="1:18" ht="15.9" thickBot="1" x14ac:dyDescent="0.6">
      <c r="A33" s="4"/>
      <c r="B33" s="110" t="s">
        <v>39</v>
      </c>
      <c r="C33" s="111"/>
      <c r="D33" s="27"/>
      <c r="E33" s="56">
        <f>E22</f>
        <v>0</v>
      </c>
      <c r="F33" s="27"/>
      <c r="G33" s="112">
        <v>0</v>
      </c>
      <c r="H33" s="113"/>
      <c r="I33" s="27"/>
      <c r="J33" s="57">
        <f>$J$13</f>
        <v>1</v>
      </c>
      <c r="K33" s="27"/>
      <c r="L33" s="58">
        <f t="shared" si="5"/>
        <v>0</v>
      </c>
      <c r="M33" s="5"/>
      <c r="P33" s="49"/>
      <c r="Q33" s="49"/>
    </row>
    <row r="34" spans="1:18" s="12" customFormat="1" ht="13.5" customHeight="1" thickBot="1" x14ac:dyDescent="0.6">
      <c r="A34" s="10"/>
      <c r="B34" s="19" t="s">
        <v>32</v>
      </c>
      <c r="C34" s="20"/>
      <c r="D34" s="21"/>
      <c r="E34" s="21"/>
      <c r="F34" s="21"/>
      <c r="G34" s="21"/>
      <c r="H34" s="21"/>
      <c r="I34" s="21"/>
      <c r="J34" s="21"/>
      <c r="K34" s="21"/>
      <c r="L34" s="22"/>
      <c r="M34" s="11"/>
    </row>
    <row r="35" spans="1:18" x14ac:dyDescent="0.55000000000000004">
      <c r="A35" s="4"/>
      <c r="B35" s="125" t="s">
        <v>19</v>
      </c>
      <c r="C35" s="126"/>
      <c r="D35" s="13"/>
      <c r="E35" s="14">
        <f>SUM(E13+E14+E15+E16+E21)</f>
        <v>0</v>
      </c>
      <c r="F35" s="13"/>
      <c r="G35" s="90">
        <v>0.7</v>
      </c>
      <c r="H35" s="91"/>
      <c r="I35" s="13"/>
      <c r="J35" s="14">
        <f>$J$13</f>
        <v>1</v>
      </c>
      <c r="K35" s="13"/>
      <c r="L35" s="37">
        <f>E35*G35*J35</f>
        <v>0</v>
      </c>
      <c r="M35" s="5"/>
      <c r="Q35" s="23" t="s">
        <v>35</v>
      </c>
      <c r="R35" s="23" t="s">
        <v>36</v>
      </c>
    </row>
    <row r="36" spans="1:18" ht="21.75" customHeight="1" x14ac:dyDescent="0.55000000000000004">
      <c r="A36" s="4"/>
      <c r="B36" s="86" t="s">
        <v>20</v>
      </c>
      <c r="C36" s="87"/>
      <c r="D36" s="13"/>
      <c r="E36" s="15">
        <f>SUM(E13:E16)</f>
        <v>0</v>
      </c>
      <c r="F36" s="13"/>
      <c r="G36" s="117" t="s">
        <v>33</v>
      </c>
      <c r="H36" s="118"/>
      <c r="I36" s="13"/>
      <c r="J36" s="14">
        <f t="shared" ref="J36:J37" si="10">$J$13</f>
        <v>1</v>
      </c>
      <c r="K36" s="13"/>
      <c r="L36" s="42">
        <f>E36*Q36*J36</f>
        <v>0</v>
      </c>
      <c r="M36" s="5"/>
      <c r="Q36" s="24">
        <v>0.35</v>
      </c>
      <c r="R36" s="75">
        <v>3.6670000000000001E-2</v>
      </c>
    </row>
    <row r="37" spans="1:18" ht="32.5" customHeight="1" x14ac:dyDescent="0.55000000000000004">
      <c r="A37" s="4"/>
      <c r="B37" s="104" t="s">
        <v>44</v>
      </c>
      <c r="C37" s="105"/>
      <c r="D37" s="13"/>
      <c r="E37" s="14">
        <f>SUM(E13+E14+E15+E16+E21)</f>
        <v>0</v>
      </c>
      <c r="F37" s="13"/>
      <c r="G37" s="44" t="s">
        <v>37</v>
      </c>
      <c r="H37" s="74">
        <v>1</v>
      </c>
      <c r="I37" s="13"/>
      <c r="J37" s="14">
        <f t="shared" si="10"/>
        <v>1</v>
      </c>
      <c r="K37" s="13"/>
      <c r="L37" s="38">
        <f>E37*H37*J37*R36</f>
        <v>0</v>
      </c>
      <c r="M37" s="5"/>
    </row>
    <row r="38" spans="1:18" x14ac:dyDescent="0.55000000000000004">
      <c r="A38" s="4"/>
      <c r="B38" s="86" t="s">
        <v>21</v>
      </c>
      <c r="C38" s="87"/>
      <c r="D38" s="13"/>
      <c r="E38" s="15"/>
      <c r="F38" s="13"/>
      <c r="G38" s="25"/>
      <c r="H38" s="26"/>
      <c r="I38" s="13"/>
      <c r="J38" s="14"/>
      <c r="K38" s="13"/>
      <c r="L38" s="38">
        <f>E38*G38*J38</f>
        <v>0</v>
      </c>
      <c r="M38" s="5"/>
    </row>
    <row r="39" spans="1:18" ht="15" customHeight="1" x14ac:dyDescent="0.55000000000000004">
      <c r="A39" s="4"/>
      <c r="B39" s="27"/>
      <c r="C39" s="27"/>
      <c r="D39" s="27"/>
      <c r="E39" s="27"/>
      <c r="F39" s="27"/>
      <c r="G39" s="27"/>
      <c r="H39" s="27"/>
      <c r="I39" s="27"/>
      <c r="J39" s="28" t="s">
        <v>22</v>
      </c>
      <c r="K39" s="13"/>
      <c r="L39" s="43">
        <f>SUM(L35:L38,L24:L32,L13:L21)</f>
        <v>0</v>
      </c>
      <c r="M39" s="5"/>
    </row>
    <row r="40" spans="1:18" ht="12.75" customHeight="1" x14ac:dyDescent="0.55000000000000004">
      <c r="A40" s="4"/>
      <c r="B40" s="7" t="s">
        <v>23</v>
      </c>
      <c r="C40" s="7"/>
      <c r="D40" s="27"/>
      <c r="E40" s="27"/>
      <c r="F40" s="27"/>
      <c r="G40" s="27"/>
      <c r="H40" s="27"/>
      <c r="I40" s="27"/>
      <c r="J40" s="27"/>
      <c r="K40" s="27"/>
      <c r="L40" s="27"/>
      <c r="M40" s="5"/>
    </row>
    <row r="41" spans="1:18" ht="13.15" customHeight="1" x14ac:dyDescent="0.55000000000000004">
      <c r="A41" s="4"/>
      <c r="B41" s="29" t="s">
        <v>43</v>
      </c>
      <c r="C41" s="30"/>
      <c r="D41" s="30"/>
      <c r="E41" s="30"/>
      <c r="F41" s="30"/>
      <c r="G41" s="30"/>
      <c r="H41" s="30"/>
      <c r="I41" s="30"/>
      <c r="J41" s="30"/>
      <c r="K41" s="30"/>
      <c r="L41" s="31"/>
      <c r="M41" s="32"/>
    </row>
    <row r="42" spans="1:18" ht="10" customHeight="1" x14ac:dyDescent="0.55000000000000004">
      <c r="A42" s="4"/>
      <c r="B42" s="33"/>
      <c r="C42" s="6"/>
      <c r="D42" s="6"/>
      <c r="E42" s="6"/>
      <c r="F42" s="6"/>
      <c r="G42" s="6"/>
      <c r="H42" s="6"/>
      <c r="I42" s="6"/>
      <c r="J42" s="6"/>
      <c r="K42" s="6"/>
      <c r="L42" s="32"/>
      <c r="M42" s="32"/>
    </row>
    <row r="43" spans="1:18" ht="18" customHeight="1" x14ac:dyDescent="0.55000000000000004">
      <c r="A43" s="4"/>
      <c r="B43" s="107" t="s">
        <v>24</v>
      </c>
      <c r="C43" s="108"/>
      <c r="D43" s="108"/>
      <c r="E43" s="108"/>
      <c r="F43" s="108"/>
      <c r="G43" s="108"/>
      <c r="H43" s="108"/>
      <c r="I43" s="108"/>
      <c r="J43" s="108"/>
      <c r="K43" s="108"/>
      <c r="L43" s="109"/>
      <c r="M43" s="32"/>
    </row>
    <row r="44" spans="1:18" ht="19.5" customHeight="1" x14ac:dyDescent="0.55000000000000004">
      <c r="A44" s="4"/>
      <c r="B44" s="99"/>
      <c r="C44" s="100"/>
      <c r="D44" s="100"/>
      <c r="E44" s="100"/>
      <c r="F44" s="100"/>
      <c r="G44" s="100"/>
      <c r="H44" s="100"/>
      <c r="I44" s="100"/>
      <c r="J44" s="100"/>
      <c r="K44" s="100"/>
      <c r="L44" s="101"/>
      <c r="M44" s="32"/>
    </row>
    <row r="45" spans="1:18" ht="14.5" customHeight="1" x14ac:dyDescent="0.55000000000000004">
      <c r="A45" s="4"/>
      <c r="B45" s="103" t="s">
        <v>25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32"/>
    </row>
    <row r="46" spans="1:18" ht="30" customHeight="1" x14ac:dyDescent="0.55000000000000004">
      <c r="A46" s="4"/>
      <c r="B46" s="106" t="s">
        <v>26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32"/>
    </row>
    <row r="47" spans="1:18" ht="16.899999999999999" customHeight="1" x14ac:dyDescent="0.55000000000000004">
      <c r="A47" s="4"/>
      <c r="B47" s="96"/>
      <c r="C47" s="97"/>
      <c r="D47" s="97"/>
      <c r="E47" s="98"/>
      <c r="F47" s="6"/>
      <c r="G47" s="96"/>
      <c r="H47" s="97"/>
      <c r="I47" s="97"/>
      <c r="J47" s="98"/>
      <c r="K47" s="6"/>
      <c r="L47" s="53"/>
      <c r="M47" s="32"/>
    </row>
    <row r="48" spans="1:18" ht="15.75" customHeight="1" x14ac:dyDescent="0.55000000000000004">
      <c r="A48" s="4"/>
      <c r="B48" s="102" t="s">
        <v>27</v>
      </c>
      <c r="C48" s="102"/>
      <c r="D48" s="102"/>
      <c r="E48" s="6"/>
      <c r="F48" s="6"/>
      <c r="G48" s="102" t="s">
        <v>28</v>
      </c>
      <c r="H48" s="102"/>
      <c r="I48" s="102"/>
      <c r="J48" s="102"/>
      <c r="K48" s="6"/>
      <c r="L48" s="35" t="s">
        <v>29</v>
      </c>
      <c r="M48" s="32"/>
    </row>
    <row r="49" spans="1:13" ht="17.25" customHeight="1" x14ac:dyDescent="0.55000000000000004">
      <c r="A49" s="36"/>
      <c r="B49" s="133" t="s">
        <v>30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34"/>
    </row>
    <row r="51" spans="1:13" x14ac:dyDescent="0.55000000000000004">
      <c r="B51" s="3" t="s">
        <v>46</v>
      </c>
    </row>
  </sheetData>
  <protectedRanges>
    <protectedRange password="CCB6" sqref="E13:E21 B44 B41:L42 B47 J13:J22 J24:J33 J35:J38" name="Range1"/>
    <protectedRange password="CCB6" sqref="B8:L8 B7 I7:K7 B9:C9 I9" name="Range1_1"/>
    <protectedRange password="CCB6" sqref="C7:H7" name="Range1_1_1"/>
    <protectedRange password="CCB6" sqref="L7" name="Range1_2"/>
    <protectedRange password="CCB6" sqref="J9:L9" name="Range1_3"/>
    <protectedRange password="CCB6" sqref="D9:H9" name="Range1_4"/>
  </protectedRanges>
  <mergeCells count="66">
    <mergeCell ref="B49:L49"/>
    <mergeCell ref="B1:L1"/>
    <mergeCell ref="B2:L2"/>
    <mergeCell ref="B3:L3"/>
    <mergeCell ref="B4:L4"/>
    <mergeCell ref="B5:L5"/>
    <mergeCell ref="B6:L6"/>
    <mergeCell ref="B13:C13"/>
    <mergeCell ref="B14:C14"/>
    <mergeCell ref="B15:C15"/>
    <mergeCell ref="B16:C16"/>
    <mergeCell ref="B17:C17"/>
    <mergeCell ref="B18:C18"/>
    <mergeCell ref="B31:C31"/>
    <mergeCell ref="B48:D48"/>
    <mergeCell ref="B12:L12"/>
    <mergeCell ref="B27:C27"/>
    <mergeCell ref="B28:C28"/>
    <mergeCell ref="G19:H19"/>
    <mergeCell ref="G20:H20"/>
    <mergeCell ref="B22:C22"/>
    <mergeCell ref="B24:C24"/>
    <mergeCell ref="B25:C25"/>
    <mergeCell ref="B26:C26"/>
    <mergeCell ref="G22:H22"/>
    <mergeCell ref="B20:C20"/>
    <mergeCell ref="C7:H7"/>
    <mergeCell ref="G36:H36"/>
    <mergeCell ref="G29:H29"/>
    <mergeCell ref="G30:H30"/>
    <mergeCell ref="G31:H31"/>
    <mergeCell ref="G32:H32"/>
    <mergeCell ref="G24:H24"/>
    <mergeCell ref="G25:H25"/>
    <mergeCell ref="G26:H26"/>
    <mergeCell ref="G27:H27"/>
    <mergeCell ref="G28:H28"/>
    <mergeCell ref="G17:H17"/>
    <mergeCell ref="G18:H18"/>
    <mergeCell ref="B32:C32"/>
    <mergeCell ref="B35:C35"/>
    <mergeCell ref="B36:C36"/>
    <mergeCell ref="B29:C29"/>
    <mergeCell ref="B30:C30"/>
    <mergeCell ref="B47:E47"/>
    <mergeCell ref="B44:L44"/>
    <mergeCell ref="G48:J48"/>
    <mergeCell ref="B45:L45"/>
    <mergeCell ref="B37:C37"/>
    <mergeCell ref="B38:C38"/>
    <mergeCell ref="B46:L46"/>
    <mergeCell ref="G47:J47"/>
    <mergeCell ref="G35:H35"/>
    <mergeCell ref="B43:L43"/>
    <mergeCell ref="B33:C33"/>
    <mergeCell ref="G33:H33"/>
    <mergeCell ref="D9:H9"/>
    <mergeCell ref="G21:H21"/>
    <mergeCell ref="B11:C11"/>
    <mergeCell ref="B23:L23"/>
    <mergeCell ref="B19:C19"/>
    <mergeCell ref="G11:H11"/>
    <mergeCell ref="G13:H13"/>
    <mergeCell ref="G14:H14"/>
    <mergeCell ref="G15:H15"/>
    <mergeCell ref="G16:H16"/>
  </mergeCells>
  <printOptions verticalCentered="1"/>
  <pageMargins left="0.5" right="0.5" top="0.15" bottom="0.15" header="0.0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87630</xdr:colOff>
                    <xdr:row>43</xdr:row>
                    <xdr:rowOff>11430</xdr:rowOff>
                  </from>
                  <to>
                    <xdr:col>2</xdr:col>
                    <xdr:colOff>19050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297180</xdr:colOff>
                    <xdr:row>43</xdr:row>
                    <xdr:rowOff>11430</xdr:rowOff>
                  </from>
                  <to>
                    <xdr:col>4</xdr:col>
                    <xdr:colOff>609600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11430</xdr:colOff>
                    <xdr:row>43</xdr:row>
                    <xdr:rowOff>11430</xdr:rowOff>
                  </from>
                  <to>
                    <xdr:col>7</xdr:col>
                    <xdr:colOff>144780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43</xdr:row>
                    <xdr:rowOff>11430</xdr:rowOff>
                  </from>
                  <to>
                    <xdr:col>9</xdr:col>
                    <xdr:colOff>666750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11</xdr:col>
                    <xdr:colOff>240030</xdr:colOff>
                    <xdr:row>43</xdr:row>
                    <xdr:rowOff>11430</xdr:rowOff>
                  </from>
                  <to>
                    <xdr:col>11</xdr:col>
                    <xdr:colOff>1021080</xdr:colOff>
                    <xdr:row>43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 Castro</cp:lastModifiedBy>
  <cp:lastPrinted>2021-07-09T20:40:13Z</cp:lastPrinted>
  <dcterms:created xsi:type="dcterms:W3CDTF">2013-08-27T20:06:04Z</dcterms:created>
  <dcterms:modified xsi:type="dcterms:W3CDTF">2023-01-26T19:03:32Z</dcterms:modified>
</cp:coreProperties>
</file>